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udget\2024-25\Hyperion Reports\"/>
    </mc:Choice>
  </mc:AlternateContent>
  <xr:revisionPtr revIDLastSave="0" documentId="13_ncr:1_{135D633E-9FD4-4BB5-A9F6-62BC85FEA39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structions" sheetId="3" r:id="rId1"/>
    <sheet name="Budget and Variance report" sheetId="2" r:id="rId2"/>
    <sheet name="Hyperion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2" l="1"/>
  <c r="F5" i="2"/>
  <c r="M7" i="2"/>
  <c r="M11" i="2"/>
  <c r="L12" i="2"/>
  <c r="M12" i="2"/>
  <c r="I10" i="2"/>
  <c r="K10" i="2"/>
  <c r="K9" i="2"/>
  <c r="K6" i="2"/>
  <c r="K5" i="2"/>
  <c r="J6" i="2"/>
  <c r="J9" i="2"/>
  <c r="J10" i="2"/>
  <c r="J5" i="2"/>
  <c r="I9" i="2" l="1"/>
  <c r="I6" i="2"/>
  <c r="G17" i="2" l="1"/>
  <c r="F17" i="2"/>
  <c r="E17" i="2"/>
  <c r="D17" i="2"/>
  <c r="C17" i="2"/>
  <c r="G16" i="2"/>
  <c r="F16" i="2"/>
  <c r="E16" i="2"/>
  <c r="D16" i="2"/>
  <c r="C16" i="2"/>
  <c r="G15" i="2"/>
  <c r="F15" i="2"/>
  <c r="E15" i="2"/>
  <c r="D15" i="2"/>
  <c r="C15" i="2"/>
  <c r="G14" i="2"/>
  <c r="F14" i="2"/>
  <c r="E14" i="2"/>
  <c r="D14" i="2"/>
  <c r="C14" i="2"/>
  <c r="B17" i="2"/>
  <c r="B16" i="2"/>
  <c r="B15" i="2"/>
  <c r="B14" i="2"/>
  <c r="K12" i="2"/>
  <c r="J12" i="2"/>
  <c r="I12" i="2"/>
  <c r="K11" i="2"/>
  <c r="J11" i="2"/>
  <c r="I11" i="2"/>
  <c r="G12" i="2"/>
  <c r="F12" i="2"/>
  <c r="E12" i="2"/>
  <c r="D12" i="2"/>
  <c r="C12" i="2"/>
  <c r="B12" i="2"/>
  <c r="G11" i="2"/>
  <c r="F11" i="2"/>
  <c r="E11" i="2"/>
  <c r="D11" i="2"/>
  <c r="C11" i="2"/>
  <c r="B11" i="2"/>
  <c r="F10" i="2"/>
  <c r="E10" i="2"/>
  <c r="D10" i="2"/>
  <c r="C10" i="2"/>
  <c r="B10" i="2"/>
  <c r="G9" i="2"/>
  <c r="F9" i="2"/>
  <c r="E9" i="2"/>
  <c r="D9" i="2"/>
  <c r="C9" i="2"/>
  <c r="B9" i="2"/>
  <c r="K7" i="2"/>
  <c r="J7" i="2"/>
  <c r="I7" i="2"/>
  <c r="I5" i="2"/>
  <c r="G7" i="2"/>
  <c r="F7" i="2"/>
  <c r="E7" i="2"/>
  <c r="D7" i="2"/>
  <c r="C7" i="2"/>
  <c r="G6" i="2"/>
  <c r="F6" i="2"/>
  <c r="E6" i="2"/>
  <c r="D6" i="2"/>
  <c r="C6" i="2"/>
  <c r="G5" i="2"/>
  <c r="E5" i="2"/>
  <c r="D5" i="2"/>
  <c r="C5" i="2"/>
  <c r="B7" i="2"/>
  <c r="B6" i="2"/>
  <c r="B5" i="2"/>
  <c r="L9" i="2" l="1"/>
  <c r="M9" i="2"/>
  <c r="L10" i="2"/>
  <c r="M10" i="2"/>
  <c r="L6" i="2"/>
  <c r="M5" i="2"/>
  <c r="M6" i="2"/>
  <c r="L5" i="2"/>
  <c r="L11" i="2" l="1"/>
  <c r="L7" i="2"/>
</calcChain>
</file>

<file path=xl/sharedStrings.xml><?xml version="1.0" encoding="utf-8"?>
<sst xmlns="http://schemas.openxmlformats.org/spreadsheetml/2006/main" count="88" uniqueCount="65">
  <si>
    <t>Budget</t>
  </si>
  <si>
    <t>Projection</t>
  </si>
  <si>
    <t>Working</t>
  </si>
  <si>
    <t>Actual</t>
  </si>
  <si>
    <t>Final</t>
  </si>
  <si>
    <t>Revenue</t>
  </si>
  <si>
    <t>Operating allocation</t>
  </si>
  <si>
    <t>Other revenue</t>
  </si>
  <si>
    <t>Total revenue</t>
  </si>
  <si>
    <t>Expenses</t>
  </si>
  <si>
    <t>Salaries &amp; benefits</t>
  </si>
  <si>
    <t>Other expenses</t>
  </si>
  <si>
    <t>Total other expenses</t>
  </si>
  <si>
    <t>$000s</t>
  </si>
  <si>
    <r>
      <t xml:space="preserve">Favourable </t>
    </r>
    <r>
      <rPr>
        <sz val="11"/>
        <color rgb="FFFF0000"/>
        <rFont val="Calibri"/>
        <family val="2"/>
        <scheme val="minor"/>
      </rPr>
      <t>(Unfavourable)</t>
    </r>
  </si>
  <si>
    <t>Surplus (deficit)</t>
  </si>
  <si>
    <t>Go to the "Variance report" tab, and enter the dept or area in the yellow cell A1.</t>
  </si>
  <si>
    <t>You can now copy the file to your narrative report (in Word 2010 on the Home tab, select Paste / Paste Special / Picture (Enhanced Metafile))</t>
  </si>
  <si>
    <t>Notes</t>
  </si>
  <si>
    <t>The file can be updated and saved as many times as required, you can save the file with different names if you need to provide multiple files.</t>
  </si>
  <si>
    <t>Save this file (Operating major variances table for narrative.xlsx) into a folder on your network drive, you can rename the file if you wish.</t>
  </si>
  <si>
    <t>DataInput</t>
  </si>
  <si>
    <t>Favourable/(Unfavourable)</t>
  </si>
  <si>
    <t>Curr Year Proj</t>
  </si>
  <si>
    <t xml:space="preserve">      Operating Allocation</t>
  </si>
  <si>
    <t xml:space="preserve">      Other Revenue</t>
  </si>
  <si>
    <t>Total Revenue</t>
  </si>
  <si>
    <t xml:space="preserve">     Salaries &amp; benefits</t>
  </si>
  <si>
    <t xml:space="preserve">     Other Expenses</t>
  </si>
  <si>
    <t>Total Expenses</t>
  </si>
  <si>
    <t>Plan</t>
  </si>
  <si>
    <t>Opening Appropriation</t>
  </si>
  <si>
    <t>Closing Appropriation</t>
  </si>
  <si>
    <t>Change in Appropriation</t>
  </si>
  <si>
    <t>FY23</t>
  </si>
  <si>
    <t>Opening Appropriations</t>
  </si>
  <si>
    <t xml:space="preserve">    </t>
  </si>
  <si>
    <t>Closing Appropriations</t>
  </si>
  <si>
    <t>Curr Year Proj vs</t>
  </si>
  <si>
    <t xml:space="preserve">Curr Year Proj vs </t>
  </si>
  <si>
    <t>Next Year Budget vs</t>
  </si>
  <si>
    <t>Prev Year Actual</t>
  </si>
  <si>
    <t>Curr Year Budget</t>
  </si>
  <si>
    <t>PeopleSoft Adjustments</t>
  </si>
  <si>
    <t>PS Adjustment</t>
  </si>
  <si>
    <t>(Surplus) / Deficit</t>
  </si>
  <si>
    <t>FY24</t>
  </si>
  <si>
    <t>For EXTRA SUBMISSION DATA 1 on variances,  use A1:M12</t>
  </si>
  <si>
    <t>FY25</t>
  </si>
  <si>
    <t>Go to the “Hyperion” tab</t>
  </si>
  <si>
    <t>FY26</t>
  </si>
  <si>
    <t>FY24 Bud</t>
  </si>
  <si>
    <t>FY26 Plan vs</t>
  </si>
  <si>
    <t>Instructions for populating and updating the Operating major variances table for Extra Submission Data File:</t>
  </si>
  <si>
    <t>After a couple of seconds the POV bar should appear.  Select your department or the department roll up required, and then hit REFRESH. You will be prompted to log in.</t>
  </si>
  <si>
    <t>June 2023</t>
  </si>
  <si>
    <t>The file is now used in only one location, the Extra Submission Data file! But may also be useful to provide in any budget reviews prior to the submission date.</t>
  </si>
  <si>
    <t>FY27</t>
  </si>
  <si>
    <t>FY24 Proj vs</t>
  </si>
  <si>
    <t>FY23 Act</t>
  </si>
  <si>
    <t>FY25 Bud vs</t>
  </si>
  <si>
    <t>FY24 Proj</t>
  </si>
  <si>
    <t>FY25 Bud</t>
  </si>
  <si>
    <t>FY27 Plan vs</t>
  </si>
  <si>
    <t>FY26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</si>
</sst>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[Red]\(#,##0\)_);#,##0"/>
    <numFmt numFmtId="166" formatCode="[Red]_(* \(#,##0\)_);_(* #,##0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EDA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6D6D6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2">
    <xf numFmtId="38" fontId="0" fillId="0" borderId="0"/>
    <xf numFmtId="164" fontId="5" fillId="0" borderId="0" applyFont="0" applyFill="0" applyBorder="0" applyAlignment="0" applyProtection="0"/>
  </cellStyleXfs>
  <cellXfs count="29">
    <xf numFmtId="38" fontId="0" fillId="0" borderId="0" xfId="0"/>
    <xf numFmtId="38" fontId="0" fillId="0" borderId="0" xfId="0" applyProtection="1">
      <protection locked="0"/>
    </xf>
    <xf numFmtId="38" fontId="0" fillId="0" borderId="1" xfId="0" quotePrefix="1" applyBorder="1" applyAlignment="1">
      <alignment horizontal="center"/>
    </xf>
    <xf numFmtId="38" fontId="0" fillId="0" borderId="4" xfId="0" applyBorder="1" applyAlignment="1">
      <alignment horizontal="center"/>
    </xf>
    <xf numFmtId="38" fontId="0" fillId="0" borderId="0" xfId="0" applyAlignment="1">
      <alignment horizontal="left" indent="1"/>
    </xf>
    <xf numFmtId="38" fontId="0" fillId="0" borderId="0" xfId="0" applyAlignment="1">
      <alignment horizontal="left"/>
    </xf>
    <xf numFmtId="38" fontId="2" fillId="0" borderId="0" xfId="0" applyFont="1"/>
    <xf numFmtId="38" fontId="0" fillId="0" borderId="0" xfId="0" quotePrefix="1"/>
    <xf numFmtId="38" fontId="0" fillId="0" borderId="5" xfId="0" applyBorder="1"/>
    <xf numFmtId="38" fontId="3" fillId="0" borderId="0" xfId="0" applyFont="1"/>
    <xf numFmtId="17" fontId="2" fillId="0" borderId="0" xfId="0" quotePrefix="1" applyNumberFormat="1" applyFont="1"/>
    <xf numFmtId="38" fontId="4" fillId="0" borderId="0" xfId="0" applyFont="1"/>
    <xf numFmtId="38" fontId="0" fillId="3" borderId="0" xfId="0" applyFill="1"/>
    <xf numFmtId="165" fontId="0" fillId="0" borderId="0" xfId="0" applyNumberFormat="1"/>
    <xf numFmtId="165" fontId="0" fillId="0" borderId="5" xfId="0" applyNumberFormat="1" applyBorder="1"/>
    <xf numFmtId="165" fontId="0" fillId="0" borderId="6" xfId="0" applyNumberFormat="1" applyBorder="1"/>
    <xf numFmtId="165" fontId="2" fillId="0" borderId="6" xfId="0" applyNumberFormat="1" applyFont="1" applyBorder="1"/>
    <xf numFmtId="38" fontId="0" fillId="0" borderId="6" xfId="1" applyNumberFormat="1" applyFont="1" applyBorder="1"/>
    <xf numFmtId="166" fontId="0" fillId="0" borderId="0" xfId="1" applyNumberFormat="1" applyFont="1"/>
    <xf numFmtId="49" fontId="0" fillId="2" borderId="3" xfId="0" applyNumberFormat="1" applyFill="1" applyBorder="1"/>
    <xf numFmtId="0" fontId="0" fillId="2" borderId="3" xfId="0" applyNumberFormat="1" applyFill="1" applyBorder="1"/>
    <xf numFmtId="0" fontId="0" fillId="4" borderId="3" xfId="0" applyNumberFormat="1" applyFill="1" applyBorder="1"/>
    <xf numFmtId="3" fontId="0" fillId="4" borderId="3" xfId="0" applyNumberFormat="1" applyFill="1" applyBorder="1"/>
    <xf numFmtId="49" fontId="0" fillId="2" borderId="3" xfId="0" applyNumberFormat="1" applyFill="1" applyBorder="1" applyAlignment="1">
      <alignment vertical="top"/>
    </xf>
    <xf numFmtId="49" fontId="0" fillId="2" borderId="3" xfId="0" quotePrefix="1" applyNumberFormat="1" applyFill="1" applyBorder="1" applyAlignment="1">
      <alignment vertical="top"/>
    </xf>
    <xf numFmtId="38" fontId="0" fillId="0" borderId="2" xfId="0" applyBorder="1" applyAlignment="1">
      <alignment horizontal="center"/>
    </xf>
    <xf numFmtId="49" fontId="0" fillId="2" borderId="7" xfId="0" applyNumberFormat="1" applyFill="1" applyBorder="1" applyAlignment="1">
      <alignment vertical="top"/>
    </xf>
    <xf numFmtId="49" fontId="0" fillId="2" borderId="8" xfId="0" applyNumberFormat="1" applyFill="1" applyBorder="1" applyAlignment="1">
      <alignment vertical="top"/>
    </xf>
    <xf numFmtId="49" fontId="0" fillId="2" borderId="9" xfId="0" applyNumberFormat="1" applyFill="1" applyBorder="1" applyAlignment="1">
      <alignment vertical="top"/>
    </xf>
  </cellXfs>
  <cellStyles count="2">
    <cellStyle name="Comma" xfId="1" builtinId="3"/>
    <cellStyle name="Normal" xfId="0" builtinId="0" customBuiltin="1"/>
  </cellStyles>
  <dxfs count="20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workbookViewId="0">
      <selection activeCell="B8" sqref="B8"/>
    </sheetView>
  </sheetViews>
  <sheetFormatPr defaultRowHeight="14.4" x14ac:dyDescent="0.3"/>
  <sheetData>
    <row r="1" spans="1:14" x14ac:dyDescent="0.3">
      <c r="A1" s="9" t="s">
        <v>53</v>
      </c>
      <c r="N1" s="10" t="s">
        <v>55</v>
      </c>
    </row>
    <row r="3" spans="1:14" x14ac:dyDescent="0.3">
      <c r="A3" s="6">
        <v>1</v>
      </c>
      <c r="B3" t="s">
        <v>20</v>
      </c>
    </row>
    <row r="4" spans="1:14" x14ac:dyDescent="0.3">
      <c r="A4" s="6">
        <v>2</v>
      </c>
      <c r="B4" t="s">
        <v>49</v>
      </c>
    </row>
    <row r="5" spans="1:14" x14ac:dyDescent="0.3">
      <c r="A5" s="6">
        <v>3</v>
      </c>
      <c r="B5" t="s">
        <v>54</v>
      </c>
    </row>
    <row r="6" spans="1:14" x14ac:dyDescent="0.3">
      <c r="A6" s="6">
        <v>4</v>
      </c>
      <c r="B6" t="s">
        <v>16</v>
      </c>
    </row>
    <row r="7" spans="1:14" x14ac:dyDescent="0.3">
      <c r="A7" s="6">
        <v>5</v>
      </c>
      <c r="B7" t="s">
        <v>17</v>
      </c>
    </row>
    <row r="8" spans="1:14" x14ac:dyDescent="0.3">
      <c r="A8" s="6">
        <v>6</v>
      </c>
      <c r="B8" s="6" t="s">
        <v>56</v>
      </c>
    </row>
    <row r="9" spans="1:14" x14ac:dyDescent="0.3">
      <c r="A9" s="6"/>
    </row>
    <row r="11" spans="1:14" x14ac:dyDescent="0.3">
      <c r="A11" s="11" t="s">
        <v>18</v>
      </c>
    </row>
    <row r="12" spans="1:14" x14ac:dyDescent="0.3">
      <c r="A12" t="s">
        <v>19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1"/>
  <sheetViews>
    <sheetView showGridLines="0" workbookViewId="0">
      <selection sqref="A1:M12"/>
    </sheetView>
  </sheetViews>
  <sheetFormatPr defaultColWidth="12.6640625" defaultRowHeight="14.4" x14ac:dyDescent="0.3"/>
  <cols>
    <col min="1" max="1" width="23.109375" customWidth="1"/>
    <col min="6" max="7" width="12.6640625" customWidth="1"/>
    <col min="8" max="8" width="2.6640625" customWidth="1"/>
  </cols>
  <sheetData>
    <row r="1" spans="1:13" x14ac:dyDescent="0.3">
      <c r="A1" s="12"/>
      <c r="B1" s="12"/>
      <c r="C1" s="12"/>
      <c r="I1" s="25" t="s">
        <v>14</v>
      </c>
      <c r="J1" s="25"/>
      <c r="K1" s="25"/>
    </row>
    <row r="2" spans="1:13" x14ac:dyDescent="0.3">
      <c r="A2" s="7" t="s">
        <v>13</v>
      </c>
      <c r="B2" s="2" t="s">
        <v>34</v>
      </c>
      <c r="C2" s="2" t="s">
        <v>46</v>
      </c>
      <c r="D2" s="2" t="s">
        <v>46</v>
      </c>
      <c r="E2" s="2" t="s">
        <v>48</v>
      </c>
      <c r="F2" s="2" t="s">
        <v>50</v>
      </c>
      <c r="G2" s="2" t="s">
        <v>57</v>
      </c>
      <c r="I2" s="2" t="s">
        <v>58</v>
      </c>
      <c r="J2" s="2" t="s">
        <v>58</v>
      </c>
      <c r="K2" s="2" t="s">
        <v>60</v>
      </c>
      <c r="L2" s="2" t="s">
        <v>52</v>
      </c>
      <c r="M2" s="2" t="s">
        <v>63</v>
      </c>
    </row>
    <row r="3" spans="1:13" ht="15" thickBot="1" x14ac:dyDescent="0.35">
      <c r="B3" s="3" t="s">
        <v>3</v>
      </c>
      <c r="C3" s="3" t="s">
        <v>0</v>
      </c>
      <c r="D3" s="3" t="s">
        <v>1</v>
      </c>
      <c r="E3" s="3" t="s">
        <v>0</v>
      </c>
      <c r="F3" s="3" t="s">
        <v>30</v>
      </c>
      <c r="G3" s="3" t="s">
        <v>30</v>
      </c>
      <c r="I3" s="3" t="s">
        <v>59</v>
      </c>
      <c r="J3" s="3" t="s">
        <v>51</v>
      </c>
      <c r="K3" s="3" t="s">
        <v>61</v>
      </c>
      <c r="L3" s="3" t="s">
        <v>62</v>
      </c>
      <c r="M3" s="3" t="s">
        <v>64</v>
      </c>
    </row>
    <row r="4" spans="1:13" x14ac:dyDescent="0.3">
      <c r="A4" t="s">
        <v>5</v>
      </c>
    </row>
    <row r="5" spans="1:13" x14ac:dyDescent="0.3">
      <c r="A5" s="4" t="s">
        <v>6</v>
      </c>
      <c r="B5" s="13">
        <f>Hyperion!B5</f>
        <v>-4.8406582209281622E-10</v>
      </c>
      <c r="C5" s="13">
        <f>Hyperion!C5</f>
        <v>-3.2683291495777669E-4</v>
      </c>
      <c r="D5" s="13">
        <f>Hyperion!D5</f>
        <v>-1.1000034157768823E-4</v>
      </c>
      <c r="E5" s="13">
        <f>Hyperion!E5</f>
        <v>-9.6000041963998229E-4</v>
      </c>
      <c r="F5" s="13">
        <f>Hyperion!F5</f>
        <v>0</v>
      </c>
      <c r="G5" s="13">
        <f>Hyperion!G5</f>
        <v>0</v>
      </c>
      <c r="I5">
        <f>Hyperion!I5</f>
        <v>1.0999985751186614E-4</v>
      </c>
      <c r="J5">
        <f>Hyperion!J5</f>
        <v>-2.1683257338008844E-4</v>
      </c>
      <c r="K5">
        <f>Hyperion!K5</f>
        <v>8.500000780622941E-4</v>
      </c>
      <c r="L5">
        <f>-(F5-E5)</f>
        <v>-9.6000041963998229E-4</v>
      </c>
      <c r="M5">
        <f>-(G5-F5)</f>
        <v>0</v>
      </c>
    </row>
    <row r="6" spans="1:13" x14ac:dyDescent="0.3">
      <c r="A6" s="4" t="s">
        <v>7</v>
      </c>
      <c r="B6" s="13">
        <f>Hyperion!B6</f>
        <v>-881992.28631999996</v>
      </c>
      <c r="C6" s="13">
        <f>Hyperion!C6</f>
        <v>-878692.16629811726</v>
      </c>
      <c r="D6" s="13">
        <f>Hyperion!D6</f>
        <v>-878692.1685599999</v>
      </c>
      <c r="E6" s="13">
        <f>Hyperion!E6</f>
        <v>-876215.92128000001</v>
      </c>
      <c r="F6" s="13">
        <f>Hyperion!F6</f>
        <v>0</v>
      </c>
      <c r="G6" s="13">
        <f>Hyperion!G6</f>
        <v>0</v>
      </c>
      <c r="I6">
        <f>Hyperion!I6</f>
        <v>-3300.1177600000519</v>
      </c>
      <c r="J6">
        <f>Hyperion!J6</f>
        <v>2.2618826478719711E-3</v>
      </c>
      <c r="K6">
        <f>Hyperion!K6</f>
        <v>-2476.2472799998941</v>
      </c>
      <c r="L6">
        <f>-(F6-E6)</f>
        <v>-876215.92128000001</v>
      </c>
      <c r="M6">
        <f>-(G6-F6)</f>
        <v>0</v>
      </c>
    </row>
    <row r="7" spans="1:13" x14ac:dyDescent="0.3">
      <c r="A7" s="5" t="s">
        <v>8</v>
      </c>
      <c r="B7" s="14">
        <f>Hyperion!B7</f>
        <v>-881992.28632000042</v>
      </c>
      <c r="C7" s="14">
        <f>Hyperion!C7</f>
        <v>-878692.16662495059</v>
      </c>
      <c r="D7" s="14">
        <f>Hyperion!D7</f>
        <v>-878692.16867000016</v>
      </c>
      <c r="E7" s="14">
        <f>Hyperion!E7</f>
        <v>-876215.92224000022</v>
      </c>
      <c r="F7" s="14">
        <f>Hyperion!F7</f>
        <v>0</v>
      </c>
      <c r="G7" s="14">
        <f>Hyperion!G7</f>
        <v>0</v>
      </c>
      <c r="I7" s="8">
        <f>Hyperion!I7</f>
        <v>-3300.1176500002621</v>
      </c>
      <c r="J7" s="8">
        <f>Hyperion!J7</f>
        <v>2.0450495649129152E-3</v>
      </c>
      <c r="K7" s="8">
        <f>Hyperion!K7</f>
        <v>-2476.246429999941</v>
      </c>
      <c r="L7" s="8">
        <f>L5+L6</f>
        <v>-876215.92224000045</v>
      </c>
      <c r="M7" s="8">
        <f>Hyperion!M7</f>
        <v>0</v>
      </c>
    </row>
    <row r="8" spans="1:13" x14ac:dyDescent="0.3">
      <c r="A8" t="s">
        <v>9</v>
      </c>
    </row>
    <row r="9" spans="1:13" x14ac:dyDescent="0.3">
      <c r="A9" s="4" t="s">
        <v>10</v>
      </c>
      <c r="B9">
        <f>Hyperion!B9</f>
        <v>552374.90813999984</v>
      </c>
      <c r="C9">
        <f>Hyperion!C9</f>
        <v>598372.53690784785</v>
      </c>
      <c r="D9">
        <f>Hyperion!D9</f>
        <v>15889.389847048582</v>
      </c>
      <c r="E9">
        <f>Hyperion!E9</f>
        <v>-30076.06284000001</v>
      </c>
      <c r="F9">
        <f>Hyperion!F9</f>
        <v>0</v>
      </c>
      <c r="G9">
        <f>Hyperion!G9</f>
        <v>0</v>
      </c>
      <c r="I9">
        <f>Hyperion!I9</f>
        <v>536485.51829295128</v>
      </c>
      <c r="J9">
        <f>Hyperion!J9</f>
        <v>582483.1470607993</v>
      </c>
      <c r="K9">
        <f>Hyperion!K9</f>
        <v>45965.452687048593</v>
      </c>
      <c r="L9">
        <f>-(F9-E9)</f>
        <v>-30076.06284000001</v>
      </c>
      <c r="M9">
        <f>-(G9-F9)</f>
        <v>0</v>
      </c>
    </row>
    <row r="10" spans="1:13" x14ac:dyDescent="0.3">
      <c r="A10" s="4" t="s">
        <v>11</v>
      </c>
      <c r="B10">
        <f>Hyperion!B10</f>
        <v>294719.36145999999</v>
      </c>
      <c r="C10">
        <f>Hyperion!C10</f>
        <v>310150.78150627518</v>
      </c>
      <c r="D10">
        <f>Hyperion!D10</f>
        <v>310150.81022075814</v>
      </c>
      <c r="E10">
        <f>Hyperion!E10</f>
        <v>271425.53628000006</v>
      </c>
      <c r="F10">
        <f>Hyperion!F10</f>
        <v>0</v>
      </c>
      <c r="G10">
        <f>Hyperion!G10</f>
        <v>0</v>
      </c>
      <c r="I10">
        <f>Hyperion!I10</f>
        <v>-15431.448760758154</v>
      </c>
      <c r="J10">
        <f>Hyperion!J10</f>
        <v>-2.8714482963550836E-2</v>
      </c>
      <c r="K10">
        <f>Hyperion!K10</f>
        <v>38725.273940758081</v>
      </c>
      <c r="L10">
        <f>-(F10-E10)</f>
        <v>271425.53628000006</v>
      </c>
      <c r="M10">
        <f>-(G10-F10)</f>
        <v>0</v>
      </c>
    </row>
    <row r="11" spans="1:13" x14ac:dyDescent="0.3">
      <c r="A11" s="5" t="s">
        <v>12</v>
      </c>
      <c r="B11" s="8">
        <f>Hyperion!B11</f>
        <v>847094.26959999977</v>
      </c>
      <c r="C11" s="8">
        <f>Hyperion!C11</f>
        <v>908523.31841412303</v>
      </c>
      <c r="D11" s="8">
        <f>Hyperion!D11</f>
        <v>326040.2000678067</v>
      </c>
      <c r="E11" s="8">
        <f>Hyperion!E11</f>
        <v>241349.47344000006</v>
      </c>
      <c r="F11" s="8">
        <f>Hyperion!F11</f>
        <v>0</v>
      </c>
      <c r="G11" s="8">
        <f>Hyperion!G11</f>
        <v>0</v>
      </c>
      <c r="I11" s="8">
        <f>Hyperion!I11</f>
        <v>521054.06953219307</v>
      </c>
      <c r="J11" s="8">
        <f>Hyperion!J11</f>
        <v>582483.11834631627</v>
      </c>
      <c r="K11" s="8">
        <f>Hyperion!K11</f>
        <v>84690.726627806638</v>
      </c>
      <c r="L11" s="8">
        <f>L9+L10</f>
        <v>241349.47344000006</v>
      </c>
      <c r="M11" s="8">
        <f>Hyperion!M11</f>
        <v>0</v>
      </c>
    </row>
    <row r="12" spans="1:13" ht="15" thickBot="1" x14ac:dyDescent="0.35">
      <c r="A12" s="6" t="s">
        <v>15</v>
      </c>
      <c r="B12" s="15">
        <f>Hyperion!B12</f>
        <v>-34898.016720000385</v>
      </c>
      <c r="C12" s="15">
        <f>Hyperion!C12</f>
        <v>29831.151789172658</v>
      </c>
      <c r="D12" s="15">
        <f>Hyperion!D12</f>
        <v>-552651.96860219375</v>
      </c>
      <c r="E12" s="15">
        <f>Hyperion!E12</f>
        <v>-634866.44880000048</v>
      </c>
      <c r="F12" s="15">
        <f>Hyperion!F12</f>
        <v>0</v>
      </c>
      <c r="G12" s="15">
        <f>Hyperion!G12</f>
        <v>0</v>
      </c>
      <c r="I12" s="17">
        <f>Hyperion!I12</f>
        <v>517753.95188219339</v>
      </c>
      <c r="J12" s="17">
        <f>Hyperion!J12</f>
        <v>582483.12039136642</v>
      </c>
      <c r="K12" s="17">
        <f>Hyperion!K12</f>
        <v>82214.480197806726</v>
      </c>
      <c r="L12" s="17">
        <f>Hyperion!L12</f>
        <v>0</v>
      </c>
      <c r="M12" s="17">
        <f>Hyperion!M12</f>
        <v>0</v>
      </c>
    </row>
    <row r="14" spans="1:13" x14ac:dyDescent="0.3">
      <c r="A14" t="s">
        <v>31</v>
      </c>
      <c r="B14" s="13">
        <f>Hyperion!B13</f>
        <v>-226771.66932100011</v>
      </c>
      <c r="C14" s="13">
        <f>Hyperion!C13</f>
        <v>-223928.17928460659</v>
      </c>
      <c r="D14" s="13">
        <f>Hyperion!D13</f>
        <v>-261669.68603199991</v>
      </c>
      <c r="E14" s="13">
        <f>Hyperion!E13</f>
        <v>-814338.18064419378</v>
      </c>
      <c r="F14" s="13">
        <f>Hyperion!F13</f>
        <v>-1449204.6294441936</v>
      </c>
      <c r="G14" s="13">
        <f>Hyperion!G13</f>
        <v>-1449204.6294441936</v>
      </c>
    </row>
    <row r="15" spans="1:13" x14ac:dyDescent="0.3">
      <c r="A15" t="s">
        <v>33</v>
      </c>
      <c r="B15" s="13">
        <f>Hyperion!B14</f>
        <v>-34898.016720000385</v>
      </c>
      <c r="C15" s="13">
        <f>Hyperion!C14</f>
        <v>29831.151789172658</v>
      </c>
      <c r="D15" s="13">
        <f>Hyperion!D14</f>
        <v>-552651.96860219375</v>
      </c>
      <c r="E15" s="13">
        <f>Hyperion!E14</f>
        <v>-634866.44880000048</v>
      </c>
      <c r="F15" s="13">
        <f>Hyperion!F14</f>
        <v>0</v>
      </c>
      <c r="G15" s="13">
        <f>Hyperion!G14</f>
        <v>0</v>
      </c>
    </row>
    <row r="16" spans="1:13" x14ac:dyDescent="0.3">
      <c r="A16" t="s">
        <v>44</v>
      </c>
      <c r="B16" s="18">
        <f>Hyperion!B15</f>
        <v>0</v>
      </c>
      <c r="C16" s="18">
        <f>Hyperion!C15</f>
        <v>0</v>
      </c>
      <c r="D16" s="18">
        <f>Hyperion!D15</f>
        <v>-16.526009999999999</v>
      </c>
      <c r="E16" s="18">
        <f>Hyperion!E15</f>
        <v>0</v>
      </c>
      <c r="F16" s="18">
        <f>Hyperion!F15</f>
        <v>0</v>
      </c>
      <c r="G16" s="18">
        <f>Hyperion!G15</f>
        <v>0</v>
      </c>
    </row>
    <row r="17" spans="1:7" ht="15" thickBot="1" x14ac:dyDescent="0.35">
      <c r="A17" t="s">
        <v>32</v>
      </c>
      <c r="B17" s="16">
        <f>Hyperion!B16</f>
        <v>-261669.68604099995</v>
      </c>
      <c r="C17" s="16">
        <f>Hyperion!C16</f>
        <v>-194097.02749543436</v>
      </c>
      <c r="D17" s="16">
        <f>Hyperion!D16</f>
        <v>-814338.18064419378</v>
      </c>
      <c r="E17" s="16">
        <f>Hyperion!E16</f>
        <v>-1449204.6294441936</v>
      </c>
      <c r="F17" s="16">
        <f>Hyperion!F16</f>
        <v>-1449204.6294441936</v>
      </c>
      <c r="G17" s="16">
        <f>Hyperion!G16</f>
        <v>-1449204.6294441936</v>
      </c>
    </row>
    <row r="21" spans="1:7" x14ac:dyDescent="0.3">
      <c r="A21" s="6" t="s">
        <v>47</v>
      </c>
    </row>
  </sheetData>
  <mergeCells count="1">
    <mergeCell ref="I1:K1"/>
  </mergeCells>
  <conditionalFormatting sqref="I5">
    <cfRule type="expression" dxfId="19" priority="27">
      <formula>AND(ABS(D5-B5)&gt;100,ABS((D5-B5)/B5)&gt;0.1)</formula>
    </cfRule>
  </conditionalFormatting>
  <conditionalFormatting sqref="I6">
    <cfRule type="expression" dxfId="18" priority="23">
      <formula>AND(ABS(D6-B6)&gt;100,ABS((D6-B6)/B6)&gt;0.1)</formula>
    </cfRule>
  </conditionalFormatting>
  <conditionalFormatting sqref="I9">
    <cfRule type="expression" dxfId="17" priority="22">
      <formula>AND(ABS(D9-B9)&gt;100,ABS((D9-B9)/B9)&gt;0.1)</formula>
    </cfRule>
  </conditionalFormatting>
  <conditionalFormatting sqref="J5">
    <cfRule type="expression" dxfId="16" priority="20">
      <formula>AND(ABS(D5-C5)&gt;100,ABS((D5-C5)/C5)&gt;0.1)</formula>
    </cfRule>
  </conditionalFormatting>
  <conditionalFormatting sqref="J10">
    <cfRule type="expression" dxfId="15" priority="16">
      <formula>AND(ABS(D10-C10)&gt;100,ABS((D10-C10)/C10)&gt;0.1)</formula>
    </cfRule>
  </conditionalFormatting>
  <conditionalFormatting sqref="J9">
    <cfRule type="expression" dxfId="14" priority="15">
      <formula>AND(ABS(D9-C9)&gt;100,ABS((D9-C9)/C9)&gt;0.1)</formula>
    </cfRule>
  </conditionalFormatting>
  <conditionalFormatting sqref="J6">
    <cfRule type="expression" dxfId="13" priority="14">
      <formula>AND(ABS(D6-C6)&gt;100,ABS((D6-C6)/C6)&gt;0.1)</formula>
    </cfRule>
  </conditionalFormatting>
  <conditionalFormatting sqref="K5">
    <cfRule type="expression" dxfId="12" priority="13">
      <formula>AND(ABS(E5-D5)&gt;100,ABS((E5-D5)/D5)&gt;0.1)</formula>
    </cfRule>
  </conditionalFormatting>
  <conditionalFormatting sqref="K6">
    <cfRule type="expression" dxfId="11" priority="12">
      <formula>AND(ABS(E6-D6)&gt;100,ABS((E6-D6)/D6)&gt;0.1)</formula>
    </cfRule>
  </conditionalFormatting>
  <conditionalFormatting sqref="K9">
    <cfRule type="expression" dxfId="10" priority="11">
      <formula>AND(ABS(E9-D9)&gt;100,ABS((E9-D9)/D9)&gt;0.1)</formula>
    </cfRule>
  </conditionalFormatting>
  <conditionalFormatting sqref="K10">
    <cfRule type="expression" dxfId="9" priority="10">
      <formula>AND(ABS(E10-D10)&gt;100,ABS((E10-D10)/D10)&gt;0.1)</formula>
    </cfRule>
  </conditionalFormatting>
  <conditionalFormatting sqref="I10">
    <cfRule type="expression" dxfId="8" priority="9">
      <formula>AND(ABS(D10-B10)&gt;100,ABS((D10-B10)/B10)&gt;0.1)</formula>
    </cfRule>
  </conditionalFormatting>
  <conditionalFormatting sqref="L5">
    <cfRule type="expression" dxfId="7" priority="8">
      <formula>AND(ABS(F5-E5)&gt;100,ABS((F5-E5)/E5)&gt;0.1)</formula>
    </cfRule>
  </conditionalFormatting>
  <conditionalFormatting sqref="L6">
    <cfRule type="expression" dxfId="6" priority="7">
      <formula>AND(ABS(F6-E6)&gt;100,ABS((F6-E6)/E6)&gt;0.1)</formula>
    </cfRule>
  </conditionalFormatting>
  <conditionalFormatting sqref="L9">
    <cfRule type="expression" dxfId="5" priority="6">
      <formula>AND(ABS(F9-E9)&gt;100,ABS((F9-E9)/E9)&gt;0.1)</formula>
    </cfRule>
  </conditionalFormatting>
  <conditionalFormatting sqref="L10">
    <cfRule type="expression" dxfId="4" priority="5">
      <formula>AND(ABS(F10-E10)&gt;100,ABS((F10-E10)/E10)&gt;0.1)</formula>
    </cfRule>
  </conditionalFormatting>
  <conditionalFormatting sqref="M5">
    <cfRule type="expression" dxfId="3" priority="4">
      <formula>AND(ABS(G5-F5)&gt;100,ABS((G5-F5)/F5)&gt;0.1)</formula>
    </cfRule>
  </conditionalFormatting>
  <conditionalFormatting sqref="M6">
    <cfRule type="expression" dxfId="2" priority="3">
      <formula>AND(ABS(G6-F6)&gt;100,ABS((G6-F6)/F6)&gt;0.1)</formula>
    </cfRule>
  </conditionalFormatting>
  <conditionalFormatting sqref="M9">
    <cfRule type="expression" dxfId="1" priority="2">
      <formula>AND(ABS(G9-F9)&gt;100,ABS((G9-F9)/F9)&gt;0.1)</formula>
    </cfRule>
  </conditionalFormatting>
  <conditionalFormatting sqref="M10">
    <cfRule type="expression" dxfId="0" priority="1">
      <formula>AND(ABS(G10-F10)&gt;100,ABS((G10-F10)/F10)&gt;0.1)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6"/>
  <sheetViews>
    <sheetView workbookViewId="0">
      <selection activeCell="D13" sqref="D13:D14"/>
    </sheetView>
  </sheetViews>
  <sheetFormatPr defaultColWidth="9.109375" defaultRowHeight="15" customHeight="1" x14ac:dyDescent="0.3"/>
  <cols>
    <col min="1" max="1" width="20.77734375" style="1" bestFit="1" customWidth="1"/>
    <col min="2" max="3" width="8.109375" style="1" bestFit="1" customWidth="1"/>
    <col min="4" max="4" width="9.109375" style="1" bestFit="1" customWidth="1"/>
    <col min="5" max="7" width="9.5546875" style="1" bestFit="1" customWidth="1"/>
    <col min="8" max="8" width="2.77734375" style="1" bestFit="1" customWidth="1"/>
    <col min="9" max="9" width="14.44140625" style="1" bestFit="1" customWidth="1"/>
    <col min="10" max="10" width="14.88671875" style="1" bestFit="1" customWidth="1"/>
    <col min="11" max="11" width="17.44140625" style="1" bestFit="1" customWidth="1"/>
    <col min="12" max="16384" width="9.109375" style="1"/>
  </cols>
  <sheetData>
    <row r="1" spans="1:11" ht="14.4" customHeight="1" x14ac:dyDescent="0.3">
      <c r="A1" s="20"/>
      <c r="B1" s="23" t="s">
        <v>34</v>
      </c>
      <c r="C1" s="26" t="s">
        <v>46</v>
      </c>
      <c r="D1" s="27"/>
      <c r="E1" s="23" t="s">
        <v>48</v>
      </c>
      <c r="F1" s="23" t="s">
        <v>50</v>
      </c>
      <c r="G1" s="23" t="s">
        <v>57</v>
      </c>
      <c r="H1" s="24" t="s">
        <v>36</v>
      </c>
      <c r="I1" s="26" t="s">
        <v>22</v>
      </c>
      <c r="J1" s="28"/>
      <c r="K1" s="27"/>
    </row>
    <row r="2" spans="1:11" ht="14.4" x14ac:dyDescent="0.3">
      <c r="A2" s="20"/>
      <c r="B2" s="23" t="s">
        <v>3</v>
      </c>
      <c r="C2" s="23" t="s">
        <v>0</v>
      </c>
      <c r="D2" s="23" t="s">
        <v>21</v>
      </c>
      <c r="E2" s="23" t="s">
        <v>21</v>
      </c>
      <c r="F2" s="23" t="s">
        <v>21</v>
      </c>
      <c r="G2" s="23" t="s">
        <v>21</v>
      </c>
      <c r="H2" s="24" t="s">
        <v>36</v>
      </c>
      <c r="I2" s="23" t="s">
        <v>38</v>
      </c>
      <c r="J2" s="23" t="s">
        <v>39</v>
      </c>
      <c r="K2" s="23" t="s">
        <v>40</v>
      </c>
    </row>
    <row r="3" spans="1:11" ht="14.4" x14ac:dyDescent="0.3">
      <c r="A3" s="20"/>
      <c r="B3" s="23" t="s">
        <v>4</v>
      </c>
      <c r="C3" s="23" t="s">
        <v>4</v>
      </c>
      <c r="D3" s="23" t="s">
        <v>2</v>
      </c>
      <c r="E3" s="23" t="s">
        <v>2</v>
      </c>
      <c r="F3" s="23" t="s">
        <v>2</v>
      </c>
      <c r="G3" s="23" t="s">
        <v>2</v>
      </c>
      <c r="H3" s="24" t="s">
        <v>36</v>
      </c>
      <c r="I3" s="23" t="s">
        <v>41</v>
      </c>
      <c r="J3" s="23" t="s">
        <v>42</v>
      </c>
      <c r="K3" s="23" t="s">
        <v>23</v>
      </c>
    </row>
    <row r="4" spans="1:11" ht="14.4" x14ac:dyDescent="0.3">
      <c r="A4" s="19" t="s">
        <v>5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4.4" x14ac:dyDescent="0.3">
      <c r="A5" s="19" t="s">
        <v>24</v>
      </c>
      <c r="B5" s="22">
        <v>-4.8406582209281622E-10</v>
      </c>
      <c r="C5" s="22">
        <v>-3.2683291495777669E-4</v>
      </c>
      <c r="D5" s="22">
        <v>-1.1000034157768823E-4</v>
      </c>
      <c r="E5" s="22">
        <v>-9.6000041963998229E-4</v>
      </c>
      <c r="F5" s="22">
        <v>0</v>
      </c>
      <c r="G5" s="22">
        <v>0</v>
      </c>
      <c r="H5" s="21"/>
      <c r="I5" s="22">
        <v>1.0999985751186614E-4</v>
      </c>
      <c r="J5" s="22">
        <v>-2.1683257338008844E-4</v>
      </c>
      <c r="K5" s="22">
        <v>8.500000780622941E-4</v>
      </c>
    </row>
    <row r="6" spans="1:11" ht="14.4" x14ac:dyDescent="0.3">
      <c r="A6" s="19" t="s">
        <v>25</v>
      </c>
      <c r="B6" s="22">
        <v>-881992.28631999996</v>
      </c>
      <c r="C6" s="22">
        <v>-878692.16629811726</v>
      </c>
      <c r="D6" s="22">
        <v>-878692.1685599999</v>
      </c>
      <c r="E6" s="22">
        <v>-876215.92128000001</v>
      </c>
      <c r="F6" s="22">
        <v>0</v>
      </c>
      <c r="G6" s="22">
        <v>0</v>
      </c>
      <c r="H6" s="21"/>
      <c r="I6" s="22">
        <v>-3300.1177600000519</v>
      </c>
      <c r="J6" s="22">
        <v>2.2618826478719711E-3</v>
      </c>
      <c r="K6" s="22">
        <v>-2476.2472799998941</v>
      </c>
    </row>
    <row r="7" spans="1:11" ht="14.4" x14ac:dyDescent="0.3">
      <c r="A7" s="19" t="s">
        <v>26</v>
      </c>
      <c r="B7" s="22">
        <v>-881992.28632000042</v>
      </c>
      <c r="C7" s="22">
        <v>-878692.16662495059</v>
      </c>
      <c r="D7" s="22">
        <v>-878692.16867000016</v>
      </c>
      <c r="E7" s="22">
        <v>-876215.92224000022</v>
      </c>
      <c r="F7" s="22">
        <v>0</v>
      </c>
      <c r="G7" s="22">
        <v>0</v>
      </c>
      <c r="H7" s="21"/>
      <c r="I7" s="22">
        <v>-3300.1176500002621</v>
      </c>
      <c r="J7" s="22">
        <v>2.0450495649129152E-3</v>
      </c>
      <c r="K7" s="22">
        <v>-2476.246429999941</v>
      </c>
    </row>
    <row r="8" spans="1:11" ht="14.4" x14ac:dyDescent="0.3">
      <c r="A8" s="19" t="s">
        <v>9</v>
      </c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14.4" x14ac:dyDescent="0.3">
      <c r="A9" s="19" t="s">
        <v>27</v>
      </c>
      <c r="B9" s="22">
        <v>552374.90813999984</v>
      </c>
      <c r="C9" s="22">
        <v>598372.53690784785</v>
      </c>
      <c r="D9" s="22">
        <v>15889.389847048582</v>
      </c>
      <c r="E9" s="22">
        <v>-30076.06284000001</v>
      </c>
      <c r="F9" s="22">
        <v>0</v>
      </c>
      <c r="G9" s="22">
        <v>0</v>
      </c>
      <c r="H9" s="21"/>
      <c r="I9" s="22">
        <v>536485.51829295128</v>
      </c>
      <c r="J9" s="22">
        <v>582483.1470607993</v>
      </c>
      <c r="K9" s="22">
        <v>45965.452687048593</v>
      </c>
    </row>
    <row r="10" spans="1:11" ht="14.4" x14ac:dyDescent="0.3">
      <c r="A10" s="19" t="s">
        <v>28</v>
      </c>
      <c r="B10" s="22">
        <v>294719.36145999999</v>
      </c>
      <c r="C10" s="22">
        <v>310150.78150627518</v>
      </c>
      <c r="D10" s="22">
        <v>310150.81022075814</v>
      </c>
      <c r="E10" s="22">
        <v>271425.53628000006</v>
      </c>
      <c r="F10" s="22">
        <v>0</v>
      </c>
      <c r="G10" s="22">
        <v>0</v>
      </c>
      <c r="H10" s="21"/>
      <c r="I10" s="22">
        <v>-15431.448760758154</v>
      </c>
      <c r="J10" s="22">
        <v>-2.8714482963550836E-2</v>
      </c>
      <c r="K10" s="22">
        <v>38725.273940758081</v>
      </c>
    </row>
    <row r="11" spans="1:11" ht="14.4" x14ac:dyDescent="0.3">
      <c r="A11" s="19" t="s">
        <v>29</v>
      </c>
      <c r="B11" s="22">
        <v>847094.26959999977</v>
      </c>
      <c r="C11" s="22">
        <v>908523.31841412303</v>
      </c>
      <c r="D11" s="22">
        <v>326040.2000678067</v>
      </c>
      <c r="E11" s="22">
        <v>241349.47344000006</v>
      </c>
      <c r="F11" s="22">
        <v>0</v>
      </c>
      <c r="G11" s="22">
        <v>0</v>
      </c>
      <c r="H11" s="21"/>
      <c r="I11" s="22">
        <v>521054.06953219307</v>
      </c>
      <c r="J11" s="22">
        <v>582483.11834631627</v>
      </c>
      <c r="K11" s="22">
        <v>84690.726627806638</v>
      </c>
    </row>
    <row r="12" spans="1:11" ht="14.4" x14ac:dyDescent="0.3">
      <c r="A12" s="19" t="s">
        <v>45</v>
      </c>
      <c r="B12" s="22">
        <v>-34898.016720000385</v>
      </c>
      <c r="C12" s="22">
        <v>29831.151789172658</v>
      </c>
      <c r="D12" s="22">
        <v>-552651.96860219375</v>
      </c>
      <c r="E12" s="22">
        <v>-634866.44880000048</v>
      </c>
      <c r="F12" s="22">
        <v>0</v>
      </c>
      <c r="G12" s="22">
        <v>0</v>
      </c>
      <c r="H12" s="21"/>
      <c r="I12" s="22">
        <v>517753.95188219339</v>
      </c>
      <c r="J12" s="22">
        <v>582483.12039136642</v>
      </c>
      <c r="K12" s="22">
        <v>82214.480197806726</v>
      </c>
    </row>
    <row r="13" spans="1:11" ht="14.4" x14ac:dyDescent="0.3">
      <c r="A13" s="19" t="s">
        <v>35</v>
      </c>
      <c r="B13" s="22">
        <v>-226771.66932100011</v>
      </c>
      <c r="C13" s="22">
        <v>-223928.17928460659</v>
      </c>
      <c r="D13" s="22">
        <v>-261669.68603199991</v>
      </c>
      <c r="E13" s="22">
        <v>-814338.18064419378</v>
      </c>
      <c r="F13" s="22">
        <v>-1449204.6294441936</v>
      </c>
      <c r="G13" s="22">
        <v>-1449204.6294441936</v>
      </c>
      <c r="H13" s="21"/>
      <c r="I13" s="22">
        <v>34898.0167109998</v>
      </c>
      <c r="J13" s="22">
        <v>37741.506747393316</v>
      </c>
      <c r="K13" s="22">
        <v>552668.4946121939</v>
      </c>
    </row>
    <row r="14" spans="1:11" ht="14.4" x14ac:dyDescent="0.3">
      <c r="A14" s="19" t="s">
        <v>33</v>
      </c>
      <c r="B14" s="22">
        <v>-34898.016720000385</v>
      </c>
      <c r="C14" s="22">
        <v>29831.151789172658</v>
      </c>
      <c r="D14" s="22">
        <v>-552651.96860219375</v>
      </c>
      <c r="E14" s="22">
        <v>-634866.44880000048</v>
      </c>
      <c r="F14" s="22">
        <v>0</v>
      </c>
      <c r="G14" s="22">
        <v>0</v>
      </c>
      <c r="H14" s="21"/>
      <c r="I14" s="22">
        <v>517753.95188219339</v>
      </c>
      <c r="J14" s="22">
        <v>582483.12039136642</v>
      </c>
      <c r="K14" s="22">
        <v>82214.480197806726</v>
      </c>
    </row>
    <row r="15" spans="1:11" ht="14.4" x14ac:dyDescent="0.3">
      <c r="A15" s="19" t="s">
        <v>43</v>
      </c>
      <c r="B15" s="22">
        <v>0</v>
      </c>
      <c r="C15" s="22">
        <v>0</v>
      </c>
      <c r="D15" s="22">
        <v>-16.526009999999999</v>
      </c>
      <c r="E15" s="22">
        <v>0</v>
      </c>
      <c r="F15" s="22">
        <v>0</v>
      </c>
      <c r="G15" s="22">
        <v>0</v>
      </c>
      <c r="H15" s="21"/>
      <c r="I15" s="22">
        <v>16.526009999999999</v>
      </c>
      <c r="J15" s="22">
        <v>16.526009999999999</v>
      </c>
      <c r="K15" s="22">
        <v>-16.526009999999999</v>
      </c>
    </row>
    <row r="16" spans="1:11" ht="14.4" x14ac:dyDescent="0.3">
      <c r="A16" s="19" t="s">
        <v>37</v>
      </c>
      <c r="B16" s="22">
        <v>-261669.68604099995</v>
      </c>
      <c r="C16" s="22">
        <v>-194097.02749543436</v>
      </c>
      <c r="D16" s="22">
        <v>-814338.18064419378</v>
      </c>
      <c r="E16" s="22">
        <v>-1449204.6294441936</v>
      </c>
      <c r="F16" s="22">
        <v>-1449204.6294441936</v>
      </c>
      <c r="G16" s="22">
        <v>-1449204.6294441936</v>
      </c>
      <c r="H16" s="21"/>
      <c r="I16" s="22">
        <v>552668.49460319383</v>
      </c>
      <c r="J16" s="22">
        <v>620241.15314875939</v>
      </c>
      <c r="K16" s="22">
        <v>634866.44879999978</v>
      </c>
    </row>
  </sheetData>
  <sheetProtection sheet="1" scenarios="1" formatCells="0" formatColumns="0" formatRows="0" autoFilter="0"/>
  <mergeCells count="2">
    <mergeCell ref="C1:D1"/>
    <mergeCell ref="I1:K1"/>
  </mergeCells>
  <pageMargins left="0.7" right="0.7" top="0.75" bottom="0.75" header="0.3" footer="0.3"/>
  <pageSetup orientation="portrait" r:id="rId1"/>
  <customProperties>
    <customPr name="CellIDs" r:id="rId2"/>
    <customPr name="ConnName" r:id="rId3"/>
    <customPr name="ConnPOV" r:id="rId4"/>
    <customPr name="FormFolder" r:id="rId5"/>
    <customPr name="FormName" r:id="rId6"/>
    <customPr name="FormSize" r:id="rId7"/>
    <customPr name="HyperionPOVXML" r:id="rId8"/>
    <customPr name="HyperionXML" r:id="rId9"/>
    <customPr name="NameConnectionMap" r:id="rId10"/>
    <customPr name="POVPosition" r:id="rId11"/>
    <customPr name="SheetHasParityContent" r:id="rId12"/>
    <customPr name="SheetOptions" r:id="rId13"/>
    <customPr name="ShowPOV" r:id="rId14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Budget and Variance report</vt:lpstr>
      <vt:lpstr>Hyperion</vt:lpstr>
    </vt:vector>
  </TitlesOfParts>
  <Company>McMaster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 Mitton</dc:creator>
  <cp:lastModifiedBy>I. Clarkson</cp:lastModifiedBy>
  <cp:lastPrinted>2019-06-04T17:23:38Z</cp:lastPrinted>
  <dcterms:created xsi:type="dcterms:W3CDTF">2015-09-17T14:27:07Z</dcterms:created>
  <dcterms:modified xsi:type="dcterms:W3CDTF">2023-06-22T15:07:46Z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